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0490" windowHeight="7755" tabRatio="439"/>
  </bookViews>
  <sheets>
    <sheet name="Telimat" sheetId="694" r:id="rId1"/>
    <sheet name="Reyestr" sheetId="692" r:id="rId2"/>
    <sheet name="Ödəniş tapşırığı" sheetId="690" r:id="rId3"/>
    <sheet name="admin" sheetId="693" state="hidden" r:id="rId4"/>
  </sheets>
  <externalReferences>
    <externalReference r:id="rId5"/>
  </externalReferences>
  <definedNames>
    <definedName name="ay">aybaza[Ay]</definedName>
    <definedName name="DBL">[1]admin!$B$3</definedName>
    <definedName name="Dovr">[1]Reyestr!$C$6:$C$8</definedName>
    <definedName name="elave_inf">reyestr[Odenishle bagli elave informasiya]</definedName>
    <definedName name="il">aybaza[İl]</definedName>
    <definedName name="mebleg">reyestr[Mebleg]</definedName>
    <definedName name="Muqavile_meblegi">[1]Reyestr!$I$6:$I$8</definedName>
    <definedName name="Muqavile_nomresi">[1]Reyestr!$H$6:$H$8</definedName>
    <definedName name="muqavile_tarixi">[1]!Table1[Müqavilə tarixi]</definedName>
    <definedName name="_xlnm.Print_Area" localSheetId="2">'Ödəniş tapşırığı'!$A$1:$I$74</definedName>
    <definedName name="seviyye">reyestr[Budce seviyye kodu]</definedName>
    <definedName name="shek">aybaza[Shekilci]</definedName>
    <definedName name="sira" localSheetId="0">[1]Reyestr!$A$1</definedName>
    <definedName name="sira">Reyestr!$A$1</definedName>
    <definedName name="sozle">[1]sozle!$A$2</definedName>
    <definedName name="TAB">[1]admin!$B$2</definedName>
    <definedName name="tap_BankinAdi">reyestr[Alanın bankı]</definedName>
    <definedName name="tap_BankinKodu">Reyestr!$G$5:$M$5</definedName>
    <definedName name="tap_BankinMux">reyestr[Bankın m/h]</definedName>
    <definedName name="tap_BankinVoen">reyestr[Bankın Voeni]</definedName>
    <definedName name="tap_nomre">reyestr[tapşırığın nömrəsi]</definedName>
    <definedName name="tap_shirket">reyestr[Vəsaiti alanın adı]</definedName>
    <definedName name="tap_shirketHesabi">reyestr[Hesabı]</definedName>
    <definedName name="tap_ShirketVoen">reyestr[VÖENİ]</definedName>
    <definedName name="tap_swift">reyestr[SWIFT]</definedName>
    <definedName name="tap_tarix">reyestr[Tapşırığın tarixi]</definedName>
    <definedName name="Tarix">[1]Reyestr!$B$6:$B$8</definedName>
    <definedName name="Tehvil_alan">[1]Reyestr!$F$6:$F$8</definedName>
    <definedName name="Tehvil_veren">[1]Reyestr!$E$6:$E$8</definedName>
    <definedName name="tesnifat">reyestr[Budce tesnifat kodu]</definedName>
    <definedName name="teyinat">reyestr[Odenishin teyinati]</definedName>
    <definedName name="Xidmetin_adi">[1]Reyestr!$D$6:$D$8</definedName>
    <definedName name="Yer">[1]Reyestr!$A$6:$A$8</definedName>
  </definedNames>
  <calcPr calcId="152511"/>
</workbook>
</file>

<file path=xl/calcChain.xml><?xml version="1.0" encoding="utf-8"?>
<calcChain xmlns="http://schemas.openxmlformats.org/spreadsheetml/2006/main">
  <c r="H59" i="690" l="1"/>
  <c r="C59" i="690"/>
  <c r="D56" i="690"/>
  <c r="D53" i="690"/>
  <c r="D50" i="690"/>
  <c r="G44" i="690"/>
  <c r="G43" i="690"/>
  <c r="G42" i="690"/>
  <c r="G39" i="690"/>
  <c r="G38" i="690"/>
  <c r="G37" i="690"/>
  <c r="G36" i="690"/>
  <c r="G35" i="690"/>
  <c r="D29" i="690"/>
  <c r="D31" i="690"/>
  <c r="A1" i="690" l="1"/>
  <c r="A12" i="690"/>
  <c r="A13" i="690"/>
  <c r="A14" i="690" s="1"/>
  <c r="A15" i="690" s="1"/>
  <c r="A16" i="690" s="1"/>
  <c r="A17" i="690" s="1"/>
  <c r="A18" i="690" s="1"/>
  <c r="A19" i="690" s="1"/>
  <c r="B12" i="690" l="1"/>
  <c r="B11" i="690"/>
  <c r="B13" i="690"/>
  <c r="C13" i="690" s="1"/>
  <c r="B19" i="690"/>
  <c r="C19" i="690" s="1"/>
  <c r="B17" i="690"/>
  <c r="C21" i="690"/>
  <c r="B15" i="690"/>
  <c r="B14" i="690"/>
  <c r="A8" i="690"/>
  <c r="B18" i="690"/>
  <c r="B16" i="690"/>
  <c r="C16" i="690" s="1"/>
  <c r="C15" i="690" l="1"/>
  <c r="C18" i="690"/>
  <c r="C17" i="690"/>
  <c r="A7" i="690"/>
  <c r="C14" i="690" s="1"/>
  <c r="C11" i="690"/>
  <c r="C12" i="690"/>
  <c r="A23" i="690" l="1"/>
  <c r="A2" i="690" s="1"/>
  <c r="C51" i="690" s="1"/>
</calcChain>
</file>

<file path=xl/sharedStrings.xml><?xml version="1.0" encoding="utf-8"?>
<sst xmlns="http://schemas.openxmlformats.org/spreadsheetml/2006/main" count="198" uniqueCount="167">
  <si>
    <t>Adı :</t>
  </si>
  <si>
    <t xml:space="preserve">VÖEN: </t>
  </si>
  <si>
    <t>D1. Ödənişin təyinatı və əsas:</t>
  </si>
  <si>
    <t>1.</t>
  </si>
  <si>
    <t>2.</t>
  </si>
  <si>
    <t>A1. Emitent (ödəyən) bank</t>
  </si>
  <si>
    <t>A2. Ödəyici</t>
  </si>
  <si>
    <t>C1. Valyuta növü</t>
  </si>
  <si>
    <t>C2. Köçürülən</t>
  </si>
  <si>
    <t>Məbləğ yazı ilə:</t>
  </si>
  <si>
    <t>Məbləğ rəqəmlə:</t>
  </si>
  <si>
    <t>D2. Ödənişlə əlaqədar əlavə informasiya:</t>
  </si>
  <si>
    <t xml:space="preserve">D3. Büdcə təsnifatının kodu: </t>
  </si>
  <si>
    <t xml:space="preserve">D4. Büdcə səviyyəsinin kodu: </t>
  </si>
  <si>
    <t>B1. Benefisiar (alan) bank</t>
  </si>
  <si>
    <t>B2. Vəsaiti alan</t>
  </si>
  <si>
    <t>Azərbaycan Respublikasında nağdsız</t>
  </si>
  <si>
    <t>haqqında Təlimata Əlavə № 1</t>
  </si>
  <si>
    <t>hesablaşmalar və pul köçürmələri</t>
  </si>
  <si>
    <t xml:space="preserve">   İcra haqqında bank qeydi:</t>
  </si>
  <si>
    <t xml:space="preserve"> əsasən ƏDV köçürülür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</si>
  <si>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</si>
  <si>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</si>
  <si>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</si>
  <si>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</si>
  <si>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</si>
  <si>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</si>
  <si>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</si>
  <si>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</si>
  <si>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</si>
  <si>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</si>
  <si>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</si>
  <si>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</si>
  <si>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</si>
  <si>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</si>
  <si>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</si>
  <si>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</si>
  <si>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</si>
  <si>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</si>
  <si>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</si>
  <si>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</si>
  <si>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</si>
  <si>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</si>
  <si>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</si>
  <si>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</si>
  <si>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</si>
  <si>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</si>
  <si>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</si>
  <si>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</si>
  <si>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</si>
  <si>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</si>
  <si>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</si>
  <si>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</si>
  <si>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</si>
  <si>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</si>
  <si>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</si>
  <si>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</si>
  <si>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</si>
  <si>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</si>
  <si>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</si>
  <si>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</si>
  <si>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</si>
  <si>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</si>
  <si>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</si>
  <si>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</si>
  <si>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</si>
  <si>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</si>
  <si>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</si>
  <si>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</si>
  <si>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</si>
  <si>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</si>
  <si>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</si>
  <si>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</si>
  <si>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</si>
  <si>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</si>
  <si>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</si>
  <si>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</si>
  <si>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AZN</t>
  </si>
  <si>
    <t>Ьъжецкштшт шьяфыэ (дфкэ)</t>
  </si>
  <si>
    <t>Ь.Н.</t>
  </si>
  <si>
    <t>Ифтл шьяфдфкэ</t>
  </si>
  <si>
    <t>Adı:</t>
  </si>
  <si>
    <t>Kodu:</t>
  </si>
  <si>
    <t>VÖEN:</t>
  </si>
  <si>
    <t>Müxbir hesab:</t>
  </si>
  <si>
    <t>Hesab №:</t>
  </si>
  <si>
    <t xml:space="preserve">SWIFT: </t>
  </si>
  <si>
    <t>AZ51NABZ01360100000003004944</t>
  </si>
  <si>
    <t xml:space="preserve">Müxbir hesab: </t>
  </si>
  <si>
    <t>SWIFT:</t>
  </si>
  <si>
    <t xml:space="preserve">Hesab №: </t>
  </si>
  <si>
    <t>tapşırığın nömrəsi</t>
  </si>
  <si>
    <t>Alanın bankı</t>
  </si>
  <si>
    <t>Bankın kodu</t>
  </si>
  <si>
    <t>Bankın Voeni</t>
  </si>
  <si>
    <t>Bankın m/h</t>
  </si>
  <si>
    <t>SWIFT</t>
  </si>
  <si>
    <t>Vəsaiti alanın adı</t>
  </si>
  <si>
    <t>Hesabı</t>
  </si>
  <si>
    <t>VÖENİ</t>
  </si>
  <si>
    <t>AAAZZZ</t>
  </si>
  <si>
    <t>ABC BANK</t>
  </si>
  <si>
    <t>DRC MMC</t>
  </si>
  <si>
    <t>AZ100511511565156</t>
  </si>
  <si>
    <t>Tapşırığın tarixi</t>
  </si>
  <si>
    <t>Ay</t>
  </si>
  <si>
    <t>yanvar</t>
  </si>
  <si>
    <t>fevral</t>
  </si>
  <si>
    <t>mart</t>
  </si>
  <si>
    <t>aprel</t>
  </si>
  <si>
    <t>may</t>
  </si>
  <si>
    <t>iyun</t>
  </si>
  <si>
    <t>iyul</t>
  </si>
  <si>
    <t>avqust</t>
  </si>
  <si>
    <t>sentyabr</t>
  </si>
  <si>
    <t>oktyabr</t>
  </si>
  <si>
    <t>noyabr</t>
  </si>
  <si>
    <t>dekabr</t>
  </si>
  <si>
    <t>İl</t>
  </si>
  <si>
    <t>ci</t>
  </si>
  <si>
    <t>cu</t>
  </si>
  <si>
    <t>cü</t>
  </si>
  <si>
    <t>cı</t>
  </si>
  <si>
    <t>Shekilci</t>
  </si>
  <si>
    <t>Mebleg</t>
  </si>
  <si>
    <t>Odenishin teyinati</t>
  </si>
  <si>
    <t>Hesab 15</t>
  </si>
  <si>
    <t>Budce tesnifat kodu</t>
  </si>
  <si>
    <t>Budce seviyye kodu</t>
  </si>
  <si>
    <t>1</t>
  </si>
  <si>
    <t>2</t>
  </si>
  <si>
    <t>M.Y</t>
  </si>
  <si>
    <t>Odenishle bagli elave informasiya</t>
  </si>
  <si>
    <t>[öz bankımızın adı]</t>
  </si>
  <si>
    <t>[oz bankimizin kodu]</t>
  </si>
  <si>
    <t>[oz bankimizin voen]</t>
  </si>
  <si>
    <t>[oz bankimizin muxbir hesab;]</t>
  </si>
  <si>
    <t>[oz bankimizin swifti]</t>
  </si>
  <si>
    <t>[Muessisemizin adi]</t>
  </si>
  <si>
    <t>[muessisemizin bank hesabi]</t>
  </si>
  <si>
    <t>[muessisemizin voeni]</t>
  </si>
  <si>
    <t>Hesab 16</t>
  </si>
  <si>
    <t>BDR BANK</t>
  </si>
  <si>
    <t>156115</t>
  </si>
  <si>
    <t>1231231231</t>
  </si>
  <si>
    <t>fes MMC</t>
  </si>
  <si>
    <t>Təlimat</t>
  </si>
  <si>
    <t>Məqsəd:</t>
  </si>
  <si>
    <t>Mühüm qeyd:</t>
  </si>
  <si>
    <t>Bu cədvəl yalnız excelin 2007-ci ildən sonrakı versiyalarında işləyəcək.</t>
  </si>
  <si>
    <t>Çünki burada Table funskiyasından istifadə edilib ki, bu əvvəlki</t>
  </si>
  <si>
    <t>versiyalarda mövcud deyil</t>
  </si>
  <si>
    <t>Təlimat:</t>
  </si>
  <si>
    <t>İşləmək üçün ilk olaraq reyestr cədvəlindən başlamaq lazımdır</t>
  </si>
  <si>
    <t>Reyestr cədvəlində sarı rəngli xana reyestrin sıra nömrəsini göstərir, oradakı rəqəmi dəyişin və müvafiq aktiv sıra qara rəngə boyanacaq</t>
  </si>
  <si>
    <t>PS</t>
  </si>
  <si>
    <t>Bu cədvəl aşağıdakı saytlarda dərc ounmaq üçün hazırlanıb:</t>
  </si>
  <si>
    <t>www.accounting.az</t>
  </si>
  <si>
    <t>www.muhasibat.az</t>
  </si>
  <si>
    <t>Zaur Ismayılov</t>
  </si>
  <si>
    <t>Yeni sətir əlavə edin və ödəniş tapşırığında göstərilməsi zəruri olan məlumatları daxil edin</t>
  </si>
  <si>
    <t>Sarı xanaya keçin və sıra nömrəsini 3 (və ya sizə uyğun olan) seçin</t>
  </si>
  <si>
    <t>Müəllif</t>
  </si>
  <si>
    <t>Hal-hazırda sarı xanada 2 rəqəmi var və bu o deməkdir ki 3-cü sətir aktivdir</t>
  </si>
  <si>
    <t>Sonra ödəniş tapşırığı listinə keçin və aktı çap edin</t>
  </si>
  <si>
    <t>Bu səhifənin məqsədi ödəniş tapşırığı şablonundan necə istifadə etməyi göstərməkdir</t>
  </si>
  <si>
    <t>www.audit.az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</si>
</sst>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T_L_-;\-* #,##0.00\ _T_L_-;_-* &quot;-&quot;??\ _T_L_-;_-@_-"/>
    <numFmt numFmtId="165" formatCode="_(* #,##0_);_(* \(#,##0\);_(* &quot;-&quot;??_);_(@_)"/>
  </numFmts>
  <fonts count="14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Tur"/>
      <charset val="162"/>
    </font>
    <font>
      <sz val="11"/>
      <color indexed="62"/>
      <name val="Calibri"/>
      <family val="2"/>
      <charset val="204"/>
    </font>
    <font>
      <sz val="10"/>
      <name val="A2 Times AzLat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0" tint="-0.34998626667073579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2" borderId="1" applyNumberFormat="0" applyAlignment="0" applyProtection="0"/>
    <xf numFmtId="0" fontId="3" fillId="0" borderId="0"/>
    <xf numFmtId="0" fontId="1" fillId="0" borderId="0"/>
    <xf numFmtId="0" fontId="13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49" fontId="0" fillId="0" borderId="0" xfId="0" applyNumberFormat="1"/>
    <xf numFmtId="14" fontId="0" fillId="0" borderId="0" xfId="0" applyNumberFormat="1"/>
    <xf numFmtId="164" fontId="6" fillId="0" borderId="0" xfId="1" applyFont="1"/>
    <xf numFmtId="0" fontId="6" fillId="0" borderId="0" xfId="0" applyFont="1"/>
    <xf numFmtId="165" fontId="6" fillId="0" borderId="0" xfId="1" applyNumberFormat="1" applyFont="1"/>
    <xf numFmtId="165" fontId="6" fillId="0" borderId="0" xfId="0" applyNumberFormat="1" applyFont="1"/>
    <xf numFmtId="0" fontId="6" fillId="0" borderId="0" xfId="0" applyFont="1" applyFill="1"/>
    <xf numFmtId="49" fontId="7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/>
    <xf numFmtId="0" fontId="6" fillId="0" borderId="2" xfId="0" applyFont="1" applyFill="1" applyBorder="1"/>
    <xf numFmtId="0" fontId="7" fillId="0" borderId="3" xfId="0" applyFont="1" applyFill="1" applyBorder="1"/>
    <xf numFmtId="0" fontId="6" fillId="0" borderId="3" xfId="0" applyFont="1" applyFill="1" applyBorder="1"/>
    <xf numFmtId="0" fontId="6" fillId="0" borderId="0" xfId="0" quotePrefix="1" applyFont="1" applyFill="1" applyBorder="1"/>
    <xf numFmtId="0" fontId="6" fillId="0" borderId="4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/>
    <xf numFmtId="0" fontId="6" fillId="0" borderId="4" xfId="0" applyNumberFormat="1" applyFont="1" applyFill="1" applyBorder="1"/>
    <xf numFmtId="0" fontId="6" fillId="0" borderId="7" xfId="0" applyFont="1" applyFill="1" applyBorder="1"/>
    <xf numFmtId="0" fontId="7" fillId="0" borderId="7" xfId="0" applyFont="1" applyFill="1" applyBorder="1"/>
    <xf numFmtId="0" fontId="7" fillId="0" borderId="4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8" fillId="0" borderId="10" xfId="0" applyFont="1" applyBorder="1"/>
    <xf numFmtId="0" fontId="9" fillId="3" borderId="0" xfId="0" applyFont="1" applyFill="1" applyBorder="1"/>
    <xf numFmtId="49" fontId="6" fillId="0" borderId="0" xfId="0" quotePrefix="1" applyNumberFormat="1" applyFont="1" applyFill="1" applyBorder="1"/>
    <xf numFmtId="4" fontId="0" fillId="0" borderId="0" xfId="0" applyNumberFormat="1"/>
    <xf numFmtId="4" fontId="7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4" xfId="0" applyFont="1" applyFill="1" applyBorder="1" applyAlignment="1">
      <alignment horizontal="left"/>
    </xf>
    <xf numFmtId="0" fontId="11" fillId="0" borderId="4" xfId="4" applyFont="1" applyBorder="1"/>
    <xf numFmtId="0" fontId="1" fillId="0" borderId="4" xfId="4" applyBorder="1"/>
    <xf numFmtId="0" fontId="1" fillId="0" borderId="0" xfId="4"/>
    <xf numFmtId="0" fontId="12" fillId="0" borderId="0" xfId="4" applyFont="1"/>
    <xf numFmtId="0" fontId="13" fillId="0" borderId="0" xfId="5"/>
    <xf numFmtId="0" fontId="4" fillId="4" borderId="1" xfId="2" applyFill="1"/>
    <xf numFmtId="0" fontId="7" fillId="0" borderId="0" xfId="0" applyFont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7" fillId="0" borderId="0" xfId="0" applyNumberFormat="1" applyFont="1" applyFill="1" applyAlignment="1">
      <alignment horizontal="center"/>
    </xf>
  </cellXfs>
  <cellStyles count="6">
    <cellStyle name="Comma" xfId="1" builtinId="3"/>
    <cellStyle name="Hyperlink" xfId="5" builtinId="8"/>
    <cellStyle name="Input" xfId="2" builtinId="20"/>
    <cellStyle name="Normal" xfId="0" builtinId="0"/>
    <cellStyle name="Normal 2" xfId="3"/>
    <cellStyle name="Normal 3" xfId="4"/>
  </cellStyles>
  <dxfs count="16"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theme="1"/>
          <bgColor theme="1"/>
        </patternFill>
      </fill>
    </dxf>
    <dxf>
      <numFmt numFmtId="30" formatCode="@"/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2 Times AzLat"/>
        <scheme val="none"/>
      </font>
      <fill>
        <patternFill patternType="none">
          <fgColor indexed="64"/>
          <bgColor indexed="65"/>
        </patternFill>
      </fill>
    </dxf>
    <dxf>
      <numFmt numFmtId="30" formatCode="@"/>
    </dxf>
    <dxf>
      <numFmt numFmtId="30" formatCode="@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28574</xdr:rowOff>
    </xdr:from>
    <xdr:to>
      <xdr:col>1</xdr:col>
      <xdr:colOff>1171575</xdr:colOff>
      <xdr:row>1</xdr:row>
      <xdr:rowOff>9524</xdr:rowOff>
    </xdr:to>
    <xdr:sp macro="" textlink="">
      <xdr:nvSpPr>
        <xdr:cNvPr id="2" name="Left Arrow 1"/>
        <xdr:cNvSpPr/>
      </xdr:nvSpPr>
      <xdr:spPr>
        <a:xfrm>
          <a:off x="1419225" y="28574"/>
          <a:ext cx="1038225" cy="3143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hvil-Teslim-detal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imat"/>
      <sheetName val="Reyestr"/>
      <sheetName val="Akt"/>
      <sheetName val="sozle"/>
      <sheetName val="admin"/>
      <sheetName val="Tehvil-Teslim-detalli"/>
    </sheetNames>
    <sheetDataSet>
      <sheetData sheetId="0"/>
      <sheetData sheetId="1">
        <row r="1">
          <cell r="A1">
            <v>3</v>
          </cell>
        </row>
        <row r="6">
          <cell r="A6" t="str">
            <v>Bakı şəhəri</v>
          </cell>
          <cell r="B6">
            <v>42826</v>
          </cell>
          <cell r="C6" t="str">
            <v>2017-ci ilin aprel ayı</v>
          </cell>
          <cell r="D6" t="str">
            <v>Məsləhət xidməti</v>
          </cell>
          <cell r="E6" t="str">
            <v>"Audit" MMC</v>
          </cell>
          <cell r="F6" t="str">
            <v>"Bakcell" MMC</v>
          </cell>
        </row>
        <row r="7">
          <cell r="A7" t="str">
            <v>Bakı şəhəri</v>
          </cell>
          <cell r="B7">
            <v>42856</v>
          </cell>
          <cell r="C7" t="str">
            <v>2017-ci ilin may ayı</v>
          </cell>
          <cell r="D7" t="str">
            <v>Hüquq xidməti</v>
          </cell>
          <cell r="E7" t="str">
            <v>"Audit" MMC</v>
          </cell>
          <cell r="F7" t="str">
            <v>"Qaya" MMC</v>
          </cell>
          <cell r="H7" t="str">
            <v>a248</v>
          </cell>
          <cell r="I7">
            <v>958</v>
          </cell>
        </row>
        <row r="8">
          <cell r="A8" t="str">
            <v>Bakı şəhəri</v>
          </cell>
          <cell r="B8">
            <v>42857</v>
          </cell>
          <cell r="C8" t="str">
            <v>2017-ci ilin aprel ayı</v>
          </cell>
          <cell r="D8" t="str">
            <v>Konsaltinq xidməti</v>
          </cell>
          <cell r="E8" t="str">
            <v>"Audit" MMC</v>
          </cell>
          <cell r="F8" t="str">
            <v>"Test" MMC</v>
          </cell>
          <cell r="H8" t="str">
            <v>A568</v>
          </cell>
          <cell r="I8">
            <v>800</v>
          </cell>
        </row>
      </sheetData>
      <sheetData sheetId="2"/>
      <sheetData sheetId="3">
        <row r="2">
          <cell r="A2" t="str">
            <v>Səkkiz yüz manat 00 qəpik</v>
          </cell>
        </row>
      </sheetData>
      <sheetData sheetId="4">
        <row r="2">
          <cell r="B2" t="str">
            <v xml:space="preserve">          </v>
          </cell>
        </row>
        <row r="3">
          <cell r="B3" t="str">
            <v xml:space="preserve">
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id="1" name="reyestr" displayName="reyestr" ref="A4:O6" totalsRowShown="0">
  <autoFilter ref="A4:O6"/>
  <tableColumns count="15">
    <tableColumn id="1" name="tapşırığın nömrəsi"/>
    <tableColumn id="10" name="Tapşırığın tarixi"/>
    <tableColumn id="11" name="Mebleg" dataDxfId="15"/>
    <tableColumn id="12" name="Odenishin teyinati" dataDxfId="14"/>
    <tableColumn id="15" name="Odenishle bagli elave informasiya" dataDxfId="13"/>
    <tableColumn id="2" name="Alanın bankı"/>
    <tableColumn id="3" name="Bankın kodu" dataDxfId="12"/>
    <tableColumn id="4" name="Bankın Voeni" dataDxfId="11"/>
    <tableColumn id="5" name="Bankın m/h" dataDxfId="10"/>
    <tableColumn id="6" name="SWIFT"/>
    <tableColumn id="7" name="Vəsaiti alanın adı"/>
    <tableColumn id="8" name="Hesabı"/>
    <tableColumn id="9" name="VÖENİ" dataDxfId="9"/>
    <tableColumn id="13" name="Budce tesnifat kodu" dataDxfId="8"/>
    <tableColumn id="14" name="Budce seviyye kodu" data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4" name="aybaza" displayName="aybaza" ref="A1:C13" totalsRowShown="0" headerRowDxfId="6" dataDxfId="5" tableBorderDxfId="4">
  <autoFilter ref="A1:C13"/>
  <tableColumns count="3">
    <tableColumn id="1" name="Ay" dataDxfId="3"/>
    <tableColumn id="2" name="İl" dataDxfId="2"/>
    <tableColumn id="3" name="Shekilci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ismayilov.net/" TargetMode="External"/><Relationship Id="rId2" Type="http://schemas.openxmlformats.org/officeDocument/2006/relationships/hyperlink" Target="http://www.muhasibat.az/" TargetMode="External"/><Relationship Id="rId1" Type="http://schemas.openxmlformats.org/officeDocument/2006/relationships/hyperlink" Target="http://www.accounting.az/" TargetMode="External"/><Relationship Id="rId4" Type="http://schemas.openxmlformats.org/officeDocument/2006/relationships/hyperlink" Target="http://www.audit.a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5" zoomScaleNormal="115" workbookViewId="0"/>
  </sheetViews>
  <sheetFormatPr defaultRowHeight="15" x14ac:dyDescent="0.25"/>
  <cols>
    <col min="1" max="1" width="13.5703125" style="41" bestFit="1" customWidth="1"/>
    <col min="2" max="16384" width="9.140625" style="41"/>
  </cols>
  <sheetData>
    <row r="1" spans="1:10" ht="21.75" thickBot="1" x14ac:dyDescent="0.4">
      <c r="A1" s="39" t="s">
        <v>146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x14ac:dyDescent="0.25">
      <c r="A3" s="42" t="s">
        <v>147</v>
      </c>
      <c r="B3" s="41" t="s">
        <v>165</v>
      </c>
    </row>
    <row r="5" spans="1:10" x14ac:dyDescent="0.25">
      <c r="A5" s="42" t="s">
        <v>148</v>
      </c>
      <c r="B5" s="41" t="s">
        <v>149</v>
      </c>
    </row>
    <row r="6" spans="1:10" x14ac:dyDescent="0.25">
      <c r="B6" s="41" t="s">
        <v>150</v>
      </c>
    </row>
    <row r="7" spans="1:10" x14ac:dyDescent="0.25">
      <c r="B7" s="41" t="s">
        <v>151</v>
      </c>
    </row>
    <row r="9" spans="1:10" x14ac:dyDescent="0.25">
      <c r="A9" s="42" t="s">
        <v>152</v>
      </c>
    </row>
    <row r="10" spans="1:10" x14ac:dyDescent="0.25">
      <c r="B10" s="41">
        <v>1</v>
      </c>
      <c r="C10" s="41" t="s">
        <v>153</v>
      </c>
    </row>
    <row r="11" spans="1:10" x14ac:dyDescent="0.25">
      <c r="B11" s="41">
        <v>2</v>
      </c>
      <c r="C11" s="41" t="s">
        <v>154</v>
      </c>
    </row>
    <row r="12" spans="1:10" x14ac:dyDescent="0.25">
      <c r="B12" s="41">
        <v>3</v>
      </c>
      <c r="C12" s="41" t="s">
        <v>163</v>
      </c>
    </row>
    <row r="13" spans="1:10" x14ac:dyDescent="0.25">
      <c r="B13" s="41">
        <v>4</v>
      </c>
      <c r="C13" s="41" t="s">
        <v>160</v>
      </c>
    </row>
    <row r="14" spans="1:10" x14ac:dyDescent="0.25">
      <c r="B14" s="41">
        <v>5</v>
      </c>
      <c r="C14" s="41" t="s">
        <v>161</v>
      </c>
    </row>
    <row r="15" spans="1:10" x14ac:dyDescent="0.25">
      <c r="B15" s="41">
        <v>6</v>
      </c>
      <c r="C15" s="41" t="s">
        <v>164</v>
      </c>
    </row>
    <row r="19" spans="1:2" x14ac:dyDescent="0.25">
      <c r="A19" s="41" t="s">
        <v>155</v>
      </c>
      <c r="B19" s="41" t="s">
        <v>156</v>
      </c>
    </row>
    <row r="20" spans="1:2" x14ac:dyDescent="0.25">
      <c r="B20" s="43" t="s">
        <v>157</v>
      </c>
    </row>
    <row r="21" spans="1:2" x14ac:dyDescent="0.25">
      <c r="B21" s="43" t="s">
        <v>158</v>
      </c>
    </row>
    <row r="22" spans="1:2" x14ac:dyDescent="0.25">
      <c r="B22" s="43" t="s">
        <v>166</v>
      </c>
    </row>
    <row r="23" spans="1:2" x14ac:dyDescent="0.25">
      <c r="B23" s="43"/>
    </row>
    <row r="24" spans="1:2" x14ac:dyDescent="0.25">
      <c r="A24" s="41" t="s">
        <v>162</v>
      </c>
      <c r="B24" s="43" t="s">
        <v>159</v>
      </c>
    </row>
  </sheetData>
  <hyperlinks>
    <hyperlink ref="B20" r:id="rId1"/>
    <hyperlink ref="B21" r:id="rId2"/>
    <hyperlink ref="B24" r:id="rId3"/>
    <hyperlink ref="B2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showGridLines="0" workbookViewId="0">
      <pane ySplit="4" topLeftCell="A5" activePane="bottomLeft" state="frozen"/>
      <selection pane="bottomLeft" activeCell="B6" sqref="B6"/>
    </sheetView>
  </sheetViews>
  <sheetFormatPr defaultRowHeight="12.75" x14ac:dyDescent="0.2"/>
  <cols>
    <col min="1" max="5" width="19.28515625" customWidth="1"/>
    <col min="6" max="6" width="14.5703125" customWidth="1"/>
    <col min="7" max="7" width="14.42578125" customWidth="1"/>
    <col min="8" max="8" width="15.28515625" customWidth="1"/>
    <col min="9" max="9" width="13.42578125" customWidth="1"/>
    <col min="11" max="11" width="18.85546875" customWidth="1"/>
    <col min="12" max="12" width="9.28515625" customWidth="1"/>
    <col min="13" max="13" width="11" bestFit="1" customWidth="1"/>
    <col min="14" max="14" width="21.42578125" bestFit="1" customWidth="1"/>
    <col min="15" max="15" width="21.5703125" bestFit="1" customWidth="1"/>
  </cols>
  <sheetData>
    <row r="1" spans="1:15" ht="26.25" customHeight="1" x14ac:dyDescent="0.25">
      <c r="A1" s="44">
        <v>2</v>
      </c>
    </row>
    <row r="4" spans="1:15" x14ac:dyDescent="0.2">
      <c r="A4" t="s">
        <v>91</v>
      </c>
      <c r="B4" t="s">
        <v>104</v>
      </c>
      <c r="C4" t="s">
        <v>124</v>
      </c>
      <c r="D4" t="s">
        <v>125</v>
      </c>
      <c r="E4" t="s">
        <v>132</v>
      </c>
      <c r="F4" t="s">
        <v>92</v>
      </c>
      <c r="G4" t="s">
        <v>93</v>
      </c>
      <c r="H4" t="s">
        <v>94</v>
      </c>
      <c r="I4" t="s">
        <v>95</v>
      </c>
      <c r="J4" t="s">
        <v>96</v>
      </c>
      <c r="K4" t="s">
        <v>97</v>
      </c>
      <c r="L4" t="s">
        <v>98</v>
      </c>
      <c r="M4" t="s">
        <v>99</v>
      </c>
      <c r="N4" t="s">
        <v>127</v>
      </c>
      <c r="O4" t="s">
        <v>128</v>
      </c>
    </row>
    <row r="5" spans="1:15" x14ac:dyDescent="0.2">
      <c r="A5">
        <v>1</v>
      </c>
      <c r="B5" s="4">
        <v>42736</v>
      </c>
      <c r="C5" s="34">
        <v>128.15</v>
      </c>
      <c r="D5" s="34" t="s">
        <v>126</v>
      </c>
      <c r="E5" s="34"/>
      <c r="F5" t="s">
        <v>101</v>
      </c>
      <c r="G5" s="3">
        <v>100105</v>
      </c>
      <c r="H5" s="3">
        <v>1234567891</v>
      </c>
      <c r="I5" s="2" t="s">
        <v>87</v>
      </c>
      <c r="J5" t="s">
        <v>100</v>
      </c>
      <c r="K5" t="s">
        <v>102</v>
      </c>
      <c r="L5" t="s">
        <v>103</v>
      </c>
      <c r="M5" s="3">
        <v>9876543217</v>
      </c>
      <c r="N5" s="3" t="s">
        <v>129</v>
      </c>
      <c r="O5" s="3" t="s">
        <v>130</v>
      </c>
    </row>
    <row r="6" spans="1:15" x14ac:dyDescent="0.2">
      <c r="A6">
        <v>2</v>
      </c>
      <c r="B6" s="4">
        <v>45171</v>
      </c>
      <c r="C6" s="34">
        <v>153</v>
      </c>
      <c r="D6" s="34" t="s">
        <v>141</v>
      </c>
      <c r="E6" s="34"/>
      <c r="F6" t="s">
        <v>142</v>
      </c>
      <c r="G6" s="3" t="s">
        <v>143</v>
      </c>
      <c r="H6" s="3" t="s">
        <v>144</v>
      </c>
      <c r="I6" s="1" t="s">
        <v>87</v>
      </c>
      <c r="J6" t="s">
        <v>100</v>
      </c>
      <c r="K6" t="s">
        <v>145</v>
      </c>
      <c r="L6" t="s">
        <v>103</v>
      </c>
      <c r="M6" s="3">
        <v>9876543217</v>
      </c>
      <c r="N6" s="3"/>
      <c r="O6" s="3"/>
    </row>
  </sheetData>
  <conditionalFormatting sqref="A5:O6">
    <cfRule type="expression" dxfId="0" priority="1" stopIfTrue="1">
      <formula>ROW()-4=sira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76"/>
  <sheetViews>
    <sheetView showGridLines="0" view="pageBreakPreview" topLeftCell="A42" zoomScale="130" zoomScaleNormal="100" zoomScaleSheetLayoutView="130" workbookViewId="0">
      <selection activeCell="F63" sqref="F63"/>
    </sheetView>
  </sheetViews>
  <sheetFormatPr defaultRowHeight="12.75" x14ac:dyDescent="0.2"/>
  <cols>
    <col min="1" max="1" width="12.5703125" style="6" customWidth="1"/>
    <col min="2" max="2" width="12" style="6" customWidth="1"/>
    <col min="3" max="3" width="10.42578125" style="6" customWidth="1"/>
    <col min="4" max="4" width="10.7109375" style="6" customWidth="1"/>
    <col min="5" max="5" width="8.28515625" style="6" customWidth="1"/>
    <col min="6" max="6" width="11.85546875" style="6" customWidth="1"/>
    <col min="7" max="7" width="14.5703125" style="6" customWidth="1"/>
    <col min="8" max="8" width="26.85546875" style="6" customWidth="1"/>
    <col min="9" max="9" width="11.85546875" style="6" hidden="1" customWidth="1"/>
    <col min="10" max="10" width="9.28515625" style="6" hidden="1" customWidth="1"/>
    <col min="11" max="16384" width="9.140625" style="6"/>
  </cols>
  <sheetData>
    <row r="1" spans="1:10" hidden="1" x14ac:dyDescent="0.2">
      <c r="A1" s="5">
        <f>D50</f>
        <v>153</v>
      </c>
    </row>
    <row r="2" spans="1:10" hidden="1" x14ac:dyDescent="0.2">
      <c r="A2" s="6" t="str">
        <f>IF(INT(A1)=0,"sıfır"&amp;A23,REPLACE(A23,1,1,PROPER(LEFT(A23,1))))</f>
        <v>Bir yüz əlli üç manat 00 qəpik</v>
      </c>
    </row>
    <row r="3" spans="1:10" hidden="1" x14ac:dyDescent="0.2">
      <c r="A3" s="6" t="s">
        <v>21</v>
      </c>
      <c r="B3" s="6" t="s">
        <v>22</v>
      </c>
      <c r="C3" s="6" t="s">
        <v>23</v>
      </c>
      <c r="D3" s="6" t="s"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6" t="s">
        <v>29</v>
      </c>
      <c r="J3" s="6" t="s">
        <v>30</v>
      </c>
    </row>
    <row r="4" spans="1:10" hidden="1" x14ac:dyDescent="0.2">
      <c r="A4" s="6" t="s">
        <v>31</v>
      </c>
      <c r="B4" s="6" t="s">
        <v>32</v>
      </c>
      <c r="C4" s="6" t="s">
        <v>33</v>
      </c>
      <c r="D4" s="6" t="s">
        <v>34</v>
      </c>
      <c r="E4" s="6" t="s">
        <v>35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</row>
    <row r="5" spans="1:10" hidden="1" x14ac:dyDescent="0.2">
      <c r="A5" s="6" t="s">
        <v>21</v>
      </c>
      <c r="B5" s="6" t="s">
        <v>21</v>
      </c>
      <c r="C5" s="6" t="s">
        <v>41</v>
      </c>
      <c r="D5" s="6" t="s">
        <v>42</v>
      </c>
      <c r="E5" s="6" t="s">
        <v>43</v>
      </c>
      <c r="F5" s="6" t="s">
        <v>44</v>
      </c>
      <c r="G5" s="6" t="s">
        <v>45</v>
      </c>
      <c r="H5" s="6" t="s">
        <v>46</v>
      </c>
      <c r="I5" s="6" t="s">
        <v>47</v>
      </c>
      <c r="J5" s="6" t="s">
        <v>48</v>
      </c>
    </row>
    <row r="6" spans="1:10" hidden="1" x14ac:dyDescent="0.2">
      <c r="A6" s="6" t="s">
        <v>21</v>
      </c>
      <c r="B6" s="6" t="s">
        <v>49</v>
      </c>
      <c r="C6" s="6" t="s">
        <v>50</v>
      </c>
      <c r="D6" s="6" t="s">
        <v>51</v>
      </c>
      <c r="E6" s="6" t="s">
        <v>52</v>
      </c>
      <c r="F6" s="6" t="s">
        <v>53</v>
      </c>
      <c r="G6" s="6" t="s">
        <v>54</v>
      </c>
      <c r="H6" s="6" t="s">
        <v>55</v>
      </c>
      <c r="I6" s="6" t="s">
        <v>56</v>
      </c>
      <c r="J6" s="6" t="s">
        <v>57</v>
      </c>
    </row>
    <row r="7" spans="1:10" hidden="1" x14ac:dyDescent="0.2">
      <c r="A7" s="6" t="str">
        <f>IF(AND((A1&gt;1000),OR((B14&gt;0),(B15&lt;&gt;0),(B16&lt;&gt;0)))," min"," ")</f>
        <v xml:space="preserve"> </v>
      </c>
      <c r="B7" s="6" t="s">
        <v>58</v>
      </c>
      <c r="C7" s="6" t="s">
        <v>59</v>
      </c>
      <c r="D7" s="6" t="s">
        <v>60</v>
      </c>
      <c r="E7" s="6" t="s">
        <v>61</v>
      </c>
      <c r="F7" s="6" t="s">
        <v>62</v>
      </c>
      <c r="G7" s="6" t="s">
        <v>63</v>
      </c>
      <c r="H7" s="6" t="s">
        <v>64</v>
      </c>
      <c r="I7" s="6" t="s">
        <v>65</v>
      </c>
      <c r="J7" s="6" t="s">
        <v>66</v>
      </c>
    </row>
    <row r="8" spans="1:10" hidden="1" x14ac:dyDescent="0.2">
      <c r="A8" s="6" t="str">
        <f>IF(A1&gt;1000000,"milyon"," ")</f>
        <v xml:space="preserve"> </v>
      </c>
      <c r="B8" s="6" t="s">
        <v>67</v>
      </c>
      <c r="C8" s="6" t="s">
        <v>68</v>
      </c>
      <c r="D8" s="6" t="s">
        <v>69</v>
      </c>
      <c r="E8" s="6" t="s">
        <v>70</v>
      </c>
      <c r="F8" s="6" t="s">
        <v>71</v>
      </c>
      <c r="G8" s="6" t="s">
        <v>72</v>
      </c>
      <c r="H8" s="6" t="s">
        <v>73</v>
      </c>
      <c r="I8" s="6" t="s">
        <v>74</v>
      </c>
      <c r="J8" s="6" t="s">
        <v>75</v>
      </c>
    </row>
    <row r="9" spans="1:10" hidden="1" x14ac:dyDescent="0.2">
      <c r="A9" s="6" t="s">
        <v>76</v>
      </c>
      <c r="B9" s="6" t="s">
        <v>76</v>
      </c>
      <c r="C9" s="6" t="s">
        <v>76</v>
      </c>
      <c r="D9" s="6" t="s">
        <v>76</v>
      </c>
      <c r="E9" s="6" t="s">
        <v>76</v>
      </c>
      <c r="F9" s="6" t="s">
        <v>76</v>
      </c>
      <c r="G9" s="6" t="s">
        <v>76</v>
      </c>
      <c r="H9" s="6" t="s">
        <v>76</v>
      </c>
      <c r="I9" s="6" t="s">
        <v>76</v>
      </c>
      <c r="J9" s="6" t="s">
        <v>76</v>
      </c>
    </row>
    <row r="10" spans="1:10" hidden="1" x14ac:dyDescent="0.2"/>
    <row r="11" spans="1:10" hidden="1" x14ac:dyDescent="0.2">
      <c r="A11" s="7">
        <v>10</v>
      </c>
      <c r="B11" s="8">
        <f t="shared" ref="B11:B19" si="0">INT($A$1/A11*10)-(INT($A$1/A11))*10</f>
        <v>3</v>
      </c>
      <c r="C11" s="6" t="str">
        <f>IF(B12=1,INDEX(A4:J4,B11+1),INDEX(A3:J3,B11+1))</f>
        <v>üç</v>
      </c>
    </row>
    <row r="12" spans="1:10" hidden="1" x14ac:dyDescent="0.2">
      <c r="A12" s="7">
        <f t="shared" ref="A12:A19" si="1">A11*10</f>
        <v>100</v>
      </c>
      <c r="B12" s="8">
        <f t="shared" si="0"/>
        <v>5</v>
      </c>
      <c r="C12" s="6" t="str">
        <f>INDEX(A5:J5,B12+1)</f>
        <v>əlli</v>
      </c>
    </row>
    <row r="13" spans="1:10" hidden="1" x14ac:dyDescent="0.2">
      <c r="A13" s="7">
        <f t="shared" si="1"/>
        <v>1000</v>
      </c>
      <c r="B13" s="8">
        <f t="shared" si="0"/>
        <v>1</v>
      </c>
      <c r="C13" s="6" t="str">
        <f>INDEX(A6:J6,B13+1)</f>
        <v>bir yüz</v>
      </c>
    </row>
    <row r="14" spans="1:10" hidden="1" x14ac:dyDescent="0.2">
      <c r="A14" s="7">
        <f t="shared" si="1"/>
        <v>10000</v>
      </c>
      <c r="B14" s="8">
        <f t="shared" si="0"/>
        <v>0</v>
      </c>
      <c r="C14" s="6" t="str">
        <f>IF(B15=1,INDEX(A4:J4,B14+1)&amp;A7,INDEX(A7:J7,B14+1))</f>
        <v xml:space="preserve"> </v>
      </c>
    </row>
    <row r="15" spans="1:10" hidden="1" x14ac:dyDescent="0.2">
      <c r="A15" s="7">
        <f t="shared" si="1"/>
        <v>100000</v>
      </c>
      <c r="B15" s="8">
        <f t="shared" si="0"/>
        <v>0</v>
      </c>
      <c r="C15" s="6" t="str">
        <f>INDEX(A5:J5,B15+1)</f>
        <v xml:space="preserve"> </v>
      </c>
    </row>
    <row r="16" spans="1:10" hidden="1" x14ac:dyDescent="0.2">
      <c r="A16" s="7">
        <f t="shared" si="1"/>
        <v>1000000</v>
      </c>
      <c r="B16" s="8">
        <f t="shared" si="0"/>
        <v>0</v>
      </c>
      <c r="C16" s="6" t="str">
        <f>INDEX(A6:J6,B16+1)</f>
        <v xml:space="preserve"> </v>
      </c>
    </row>
    <row r="17" spans="1:10" hidden="1" x14ac:dyDescent="0.2">
      <c r="A17" s="7">
        <f t="shared" si="1"/>
        <v>10000000</v>
      </c>
      <c r="B17" s="8">
        <f t="shared" si="0"/>
        <v>0</v>
      </c>
      <c r="C17" s="6" t="str">
        <f>IF(B18=1,INDEX(A4:J4,B17+1)&amp;A8,INDEX(A8:J8,B17+1))</f>
        <v xml:space="preserve"> </v>
      </c>
    </row>
    <row r="18" spans="1:10" hidden="1" x14ac:dyDescent="0.2">
      <c r="A18" s="7">
        <f t="shared" si="1"/>
        <v>100000000</v>
      </c>
      <c r="B18" s="8">
        <f t="shared" si="0"/>
        <v>0</v>
      </c>
      <c r="C18" s="6" t="str">
        <f>INDEX(A5:J5,B18+1)</f>
        <v xml:space="preserve"> </v>
      </c>
    </row>
    <row r="19" spans="1:10" hidden="1" x14ac:dyDescent="0.2">
      <c r="A19" s="7">
        <f t="shared" si="1"/>
        <v>1000000000</v>
      </c>
      <c r="B19" s="8">
        <f t="shared" si="0"/>
        <v>0</v>
      </c>
      <c r="C19" s="6" t="str">
        <f>INDEX(A6:J6,B19+1)</f>
        <v xml:space="preserve"> </v>
      </c>
    </row>
    <row r="20" spans="1:10" hidden="1" x14ac:dyDescent="0.2">
      <c r="C20" s="6" t="s">
        <v>76</v>
      </c>
    </row>
    <row r="21" spans="1:10" hidden="1" x14ac:dyDescent="0.2">
      <c r="C21" s="6" t="str">
        <f>TEXT(ROUND((A1-INT(A1))*100,2),"00")</f>
        <v>00</v>
      </c>
    </row>
    <row r="22" spans="1:10" hidden="1" x14ac:dyDescent="0.2"/>
    <row r="23" spans="1:10" hidden="1" x14ac:dyDescent="0.2">
      <c r="A23" s="6" t="str">
        <f>TRIM(C19&amp;" "&amp;C18&amp;" "&amp;C17&amp;" "&amp;C16&amp;" "&amp;C15&amp;" "&amp;C14&amp;" "&amp;C13&amp;" "&amp;C12&amp;" "&amp;C11&amp;" "&amp;C20&amp;" "&amp;C21&amp;" qəpik")</f>
        <v>bir yüz əlli üç manat 00 qəpik</v>
      </c>
    </row>
    <row r="24" spans="1:10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2">
      <c r="A25" s="9"/>
      <c r="B25" s="9"/>
      <c r="C25" s="9"/>
      <c r="D25" s="9"/>
      <c r="E25" s="9"/>
      <c r="F25" s="9"/>
      <c r="G25" s="9" t="s">
        <v>16</v>
      </c>
      <c r="H25" s="9"/>
      <c r="I25" s="9"/>
      <c r="J25" s="9"/>
    </row>
    <row r="26" spans="1:10" x14ac:dyDescent="0.2">
      <c r="A26" s="9"/>
      <c r="B26" s="9"/>
      <c r="C26" s="9"/>
      <c r="D26" s="9"/>
      <c r="E26" s="9"/>
      <c r="F26" s="9"/>
      <c r="G26" s="9" t="s">
        <v>18</v>
      </c>
      <c r="H26" s="9"/>
      <c r="I26" s="9"/>
      <c r="J26" s="9"/>
    </row>
    <row r="27" spans="1:10" x14ac:dyDescent="0.2">
      <c r="A27" s="9"/>
      <c r="B27" s="9"/>
      <c r="C27" s="9"/>
      <c r="D27" s="9"/>
      <c r="E27" s="9"/>
      <c r="F27" s="9"/>
      <c r="G27" s="9" t="s">
        <v>17</v>
      </c>
      <c r="H27" s="9"/>
      <c r="I27" s="9"/>
      <c r="J27" s="9"/>
    </row>
    <row r="28" spans="1:10" x14ac:dyDescent="0.2">
      <c r="A28" s="9"/>
      <c r="B28" s="9"/>
      <c r="C28" s="9"/>
      <c r="D28" s="45"/>
      <c r="E28" s="45"/>
      <c r="F28" s="45"/>
      <c r="G28" s="9"/>
      <c r="H28" s="9"/>
      <c r="I28" s="9"/>
      <c r="J28" s="9"/>
    </row>
    <row r="29" spans="1:10" x14ac:dyDescent="0.2">
      <c r="A29" s="9"/>
      <c r="B29" s="9"/>
      <c r="C29" s="9"/>
      <c r="D29" s="45" t="str">
        <f>CONCATENATE("Ödəniş tapşırığı # ",TEXT(INDEX(tap_nomre,sira),"00"))</f>
        <v>Ödəniş tapşırığı # 02</v>
      </c>
      <c r="E29" s="45"/>
      <c r="F29" s="45"/>
      <c r="G29" s="10"/>
      <c r="H29" s="11"/>
      <c r="I29" s="9"/>
      <c r="J29" s="9"/>
    </row>
    <row r="30" spans="1:10" ht="6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">
      <c r="A31" s="9"/>
      <c r="B31" s="9"/>
      <c r="C31" s="9"/>
      <c r="D31" s="47" t="str">
        <f>CONCATENATE(TEXT(DAY(INDEX(tap_tarix,sira)),"00")," ",INDEX(ay,MONTH(INDEX(tap_tarix,sira)))," ",YEAR(INDEX(tap_tarix,sira)),"-",INDEX(shek,MATCH(YEAR(INDEX(tap_tarix,sira)),il,0))," il")</f>
        <v>02 sentyabr 2023-cü il</v>
      </c>
      <c r="E31" s="47"/>
      <c r="F31" s="47"/>
      <c r="I31" s="9"/>
      <c r="J31" s="9"/>
    </row>
    <row r="32" spans="1:10" ht="7.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7.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21" customHeight="1" x14ac:dyDescent="0.2">
      <c r="A34" s="13" t="s">
        <v>5</v>
      </c>
      <c r="B34" s="12"/>
      <c r="C34" s="12"/>
      <c r="D34" s="12"/>
      <c r="E34" s="14"/>
      <c r="F34" s="15" t="s">
        <v>14</v>
      </c>
      <c r="G34" s="13"/>
      <c r="H34" s="12"/>
      <c r="I34" s="12"/>
      <c r="J34" s="12"/>
    </row>
    <row r="35" spans="1:10" ht="13.5" customHeight="1" x14ac:dyDescent="0.2">
      <c r="A35" s="12" t="s">
        <v>81</v>
      </c>
      <c r="B35" s="36" t="s">
        <v>133</v>
      </c>
      <c r="C35" s="37"/>
      <c r="D35" s="12"/>
      <c r="E35" s="14"/>
      <c r="F35" s="16" t="s">
        <v>81</v>
      </c>
      <c r="G35" s="17" t="str">
        <f>INDEX(tap_BankinAdi,sira)</f>
        <v>BDR BANK</v>
      </c>
      <c r="H35" s="12"/>
      <c r="I35" s="12"/>
      <c r="J35" s="12"/>
    </row>
    <row r="36" spans="1:10" ht="13.5" customHeight="1" x14ac:dyDescent="0.2">
      <c r="A36" s="12" t="s">
        <v>82</v>
      </c>
      <c r="B36" s="36" t="s">
        <v>134</v>
      </c>
      <c r="C36" s="37"/>
      <c r="D36" s="12"/>
      <c r="E36" s="14"/>
      <c r="F36" s="16" t="s">
        <v>82</v>
      </c>
      <c r="G36" s="33">
        <f>INDEX(tap_BankinKodu,sira)</f>
        <v>1234567891</v>
      </c>
      <c r="H36" s="12"/>
      <c r="I36" s="12"/>
      <c r="J36" s="12"/>
    </row>
    <row r="37" spans="1:10" ht="13.5" customHeight="1" x14ac:dyDescent="0.2">
      <c r="A37" s="12" t="s">
        <v>83</v>
      </c>
      <c r="B37" s="36" t="s">
        <v>135</v>
      </c>
      <c r="C37" s="37"/>
      <c r="D37" s="12"/>
      <c r="E37" s="14"/>
      <c r="F37" s="16" t="s">
        <v>83</v>
      </c>
      <c r="G37" s="33" t="str">
        <f>INDEX(tap_BankinVoen,sira)</f>
        <v>1231231231</v>
      </c>
      <c r="H37" s="12"/>
      <c r="I37" s="12"/>
      <c r="J37" s="12"/>
    </row>
    <row r="38" spans="1:10" ht="13.5" customHeight="1" x14ac:dyDescent="0.2">
      <c r="A38" s="12" t="s">
        <v>84</v>
      </c>
      <c r="B38" s="36" t="s">
        <v>136</v>
      </c>
      <c r="C38" s="37"/>
      <c r="D38" s="12"/>
      <c r="E38" s="14"/>
      <c r="F38" s="16" t="s">
        <v>88</v>
      </c>
      <c r="G38" s="12" t="str">
        <f>INDEX(tap_BankinMux,sira)</f>
        <v>AZ51NABZ01360100000003004944</v>
      </c>
      <c r="H38" s="12"/>
      <c r="I38" s="12"/>
      <c r="J38" s="12"/>
    </row>
    <row r="39" spans="1:10" ht="13.5" customHeight="1" x14ac:dyDescent="0.2">
      <c r="A39" s="12" t="s">
        <v>86</v>
      </c>
      <c r="B39" s="36" t="s">
        <v>137</v>
      </c>
      <c r="C39" s="37"/>
      <c r="D39" s="12"/>
      <c r="E39" s="14"/>
      <c r="F39" s="16" t="s">
        <v>89</v>
      </c>
      <c r="G39" s="12" t="str">
        <f>INDEX(tap_swift,sira)</f>
        <v>AAAZZZ</v>
      </c>
      <c r="H39" s="12"/>
      <c r="I39" s="12"/>
      <c r="J39" s="12"/>
    </row>
    <row r="40" spans="1:10" ht="19.5" customHeight="1" thickBot="1" x14ac:dyDescent="0.25">
      <c r="A40" s="18"/>
      <c r="B40" s="18"/>
      <c r="C40" s="18"/>
      <c r="D40" s="18"/>
      <c r="E40" s="19"/>
      <c r="F40" s="20"/>
      <c r="G40" s="18"/>
      <c r="H40" s="18"/>
      <c r="I40" s="18"/>
      <c r="J40" s="18"/>
    </row>
    <row r="41" spans="1:10" ht="21" customHeight="1" x14ac:dyDescent="0.2">
      <c r="A41" s="13" t="s">
        <v>6</v>
      </c>
      <c r="B41" s="12"/>
      <c r="C41" s="12"/>
      <c r="D41" s="12"/>
      <c r="E41" s="14"/>
      <c r="F41" s="15" t="s">
        <v>15</v>
      </c>
      <c r="G41" s="13"/>
      <c r="H41" s="12"/>
      <c r="I41" s="12"/>
      <c r="J41" s="12"/>
    </row>
    <row r="42" spans="1:10" x14ac:dyDescent="0.2">
      <c r="A42" s="12" t="s">
        <v>81</v>
      </c>
      <c r="B42" s="37" t="s">
        <v>138</v>
      </c>
      <c r="C42" s="12"/>
      <c r="D42" s="12"/>
      <c r="E42" s="14"/>
      <c r="F42" s="16" t="s">
        <v>0</v>
      </c>
      <c r="G42" s="46" t="str">
        <f>INDEX(tap_shirket,sira)</f>
        <v>fes MMC</v>
      </c>
      <c r="H42" s="46"/>
      <c r="I42" s="46"/>
      <c r="J42" s="12"/>
    </row>
    <row r="43" spans="1:10" ht="13.5" customHeight="1" x14ac:dyDescent="0.2">
      <c r="A43" s="12" t="s">
        <v>85</v>
      </c>
      <c r="B43" s="37" t="s">
        <v>139</v>
      </c>
      <c r="C43" s="12"/>
      <c r="D43" s="12"/>
      <c r="E43" s="14"/>
      <c r="F43" s="16" t="s">
        <v>90</v>
      </c>
      <c r="G43" s="21" t="str">
        <f>INDEX(tap_shirketHesabi,sira)</f>
        <v>AZ100511511565156</v>
      </c>
      <c r="H43" s="12"/>
      <c r="I43" s="12"/>
      <c r="J43" s="12"/>
    </row>
    <row r="44" spans="1:10" ht="13.5" customHeight="1" thickBot="1" x14ac:dyDescent="0.25">
      <c r="A44" s="18" t="s">
        <v>83</v>
      </c>
      <c r="B44" s="38" t="s">
        <v>140</v>
      </c>
      <c r="C44" s="18"/>
      <c r="D44" s="18"/>
      <c r="E44" s="19"/>
      <c r="F44" s="20" t="s">
        <v>1</v>
      </c>
      <c r="G44" s="21">
        <f>INDEX(tap_ShirketVoen,sira)</f>
        <v>9876543217</v>
      </c>
      <c r="H44" s="22"/>
      <c r="I44" s="18"/>
      <c r="J44" s="18"/>
    </row>
    <row r="45" spans="1:10" ht="7.5" customHeight="1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 ht="21" customHeight="1" x14ac:dyDescent="0.2">
      <c r="A46" s="13" t="s">
        <v>7</v>
      </c>
      <c r="B46" s="12"/>
      <c r="C46" s="12"/>
      <c r="D46" s="12"/>
      <c r="E46" s="12"/>
      <c r="F46" s="12"/>
      <c r="G46" s="12"/>
      <c r="H46" s="12"/>
      <c r="I46" s="12"/>
      <c r="J46" s="12"/>
    </row>
    <row r="47" spans="1:10" x14ac:dyDescent="0.2">
      <c r="A47" s="12"/>
      <c r="B47" s="12"/>
      <c r="C47" s="12"/>
      <c r="D47" s="13" t="s">
        <v>77</v>
      </c>
      <c r="E47" s="12"/>
      <c r="F47" s="12"/>
      <c r="G47" s="12"/>
      <c r="H47" s="12"/>
      <c r="I47" s="12"/>
      <c r="J47" s="12"/>
    </row>
    <row r="48" spans="1:10" ht="9.75" customHeight="1" thickBo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ht="21" customHeight="1" x14ac:dyDescent="0.2">
      <c r="A49" s="24" t="s">
        <v>8</v>
      </c>
      <c r="B49" s="23"/>
      <c r="C49" s="23"/>
      <c r="D49" s="23"/>
      <c r="E49" s="23"/>
      <c r="F49" s="23"/>
      <c r="G49" s="23"/>
      <c r="H49" s="23"/>
      <c r="I49" s="23"/>
      <c r="J49" s="23"/>
    </row>
    <row r="50" spans="1:10" ht="13.5" customHeight="1" x14ac:dyDescent="0.2">
      <c r="A50" s="12" t="s">
        <v>10</v>
      </c>
      <c r="B50" s="12"/>
      <c r="D50" s="35">
        <f>INDEX(mebleg,sira)</f>
        <v>153</v>
      </c>
      <c r="E50" s="12"/>
      <c r="F50" s="12"/>
      <c r="G50" s="12"/>
      <c r="H50" s="12"/>
      <c r="I50" s="12"/>
      <c r="J50" s="12"/>
    </row>
    <row r="51" spans="1:10" ht="13.5" customHeight="1" thickBot="1" x14ac:dyDescent="0.25">
      <c r="A51" s="18" t="s">
        <v>9</v>
      </c>
      <c r="B51" s="18"/>
      <c r="C51" s="25" t="str">
        <f>A2</f>
        <v>Bir yüz əlli üç manat 00 qəpik</v>
      </c>
      <c r="D51" s="18"/>
      <c r="E51" s="18"/>
      <c r="F51" s="18"/>
      <c r="G51" s="18"/>
      <c r="H51" s="18"/>
      <c r="I51" s="18"/>
      <c r="J51" s="18"/>
    </row>
    <row r="52" spans="1:10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 ht="21" customHeight="1" x14ac:dyDescent="0.2">
      <c r="A53" s="13" t="s">
        <v>2</v>
      </c>
      <c r="B53" s="12"/>
      <c r="C53" s="12"/>
      <c r="D53" s="13" t="str">
        <f>INDEX(teyinat,sira)</f>
        <v>Hesab 16</v>
      </c>
      <c r="E53" s="12"/>
      <c r="F53" s="12"/>
      <c r="G53" s="12"/>
      <c r="H53" s="12"/>
      <c r="I53" s="12"/>
      <c r="J53" s="12"/>
    </row>
    <row r="54" spans="1:10" ht="13.5" customHeight="1" thickBot="1" x14ac:dyDescent="0.25">
      <c r="A54" s="25" t="s">
        <v>20</v>
      </c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 x14ac:dyDescent="0.2">
      <c r="A56" s="13" t="s">
        <v>11</v>
      </c>
      <c r="B56" s="12"/>
      <c r="C56" s="12"/>
      <c r="D56" s="12" t="str">
        <f>IF(INDEX(elave_inf,sira)=0,"",INDEX(elave_inf,sira))</f>
        <v/>
      </c>
      <c r="E56" s="12"/>
      <c r="F56" s="12"/>
      <c r="G56" s="12"/>
      <c r="H56" s="12"/>
      <c r="I56" s="12"/>
      <c r="J56" s="12"/>
    </row>
    <row r="57" spans="1:10" ht="13.5" thickBo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">
      <c r="A58" s="23"/>
      <c r="B58" s="23"/>
      <c r="C58" s="23"/>
      <c r="D58" s="23"/>
      <c r="E58" s="26"/>
      <c r="F58" s="27"/>
      <c r="G58" s="23"/>
      <c r="H58" s="23"/>
      <c r="I58" s="23"/>
      <c r="J58" s="23"/>
    </row>
    <row r="59" spans="1:10" ht="15.75" customHeight="1" x14ac:dyDescent="0.2">
      <c r="A59" s="13" t="s">
        <v>12</v>
      </c>
      <c r="B59" s="12"/>
      <c r="C59" s="12" t="str">
        <f>IF(INDEX(tesnifat,sira)=0,"",INDEX(tesnifat,sira))</f>
        <v/>
      </c>
      <c r="D59" s="12"/>
      <c r="E59" s="14"/>
      <c r="F59" s="15" t="s">
        <v>13</v>
      </c>
      <c r="G59" s="13"/>
      <c r="H59" s="12" t="str">
        <f>IF(INDEX(seviyye,sira)=0,"",INDEX(seviyye,sira))</f>
        <v/>
      </c>
      <c r="I59" s="28">
        <v>1</v>
      </c>
      <c r="J59" s="12"/>
    </row>
    <row r="60" spans="1:10" ht="13.5" thickBot="1" x14ac:dyDescent="0.25">
      <c r="A60" s="18"/>
      <c r="B60" s="18"/>
      <c r="C60" s="18"/>
      <c r="D60" s="18"/>
      <c r="E60" s="19"/>
      <c r="F60" s="20"/>
      <c r="G60" s="18"/>
      <c r="H60" s="18"/>
      <c r="I60" s="18"/>
      <c r="J60" s="18"/>
    </row>
    <row r="61" spans="1:10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</row>
    <row r="62" spans="1:10" x14ac:dyDescent="0.2">
      <c r="A62" s="13" t="s">
        <v>78</v>
      </c>
      <c r="B62" s="13"/>
      <c r="C62" s="13"/>
      <c r="D62" s="13" t="s">
        <v>3</v>
      </c>
      <c r="E62" s="12"/>
      <c r="F62" s="12"/>
      <c r="G62" s="12"/>
      <c r="H62" s="12"/>
      <c r="I62" s="12"/>
      <c r="J62" s="12"/>
    </row>
    <row r="63" spans="1:10" x14ac:dyDescent="0.2">
      <c r="A63" s="12"/>
      <c r="B63" s="13"/>
      <c r="C63" s="13"/>
      <c r="D63" s="13"/>
      <c r="E63" s="12"/>
      <c r="F63" s="12"/>
      <c r="G63" s="12"/>
      <c r="H63" s="12"/>
      <c r="I63" s="12"/>
      <c r="J63" s="12"/>
    </row>
    <row r="64" spans="1:10" x14ac:dyDescent="0.2">
      <c r="A64" s="12"/>
      <c r="B64" s="13"/>
      <c r="C64" s="13"/>
      <c r="D64" s="13" t="s">
        <v>4</v>
      </c>
      <c r="E64" s="12"/>
      <c r="F64" s="12"/>
      <c r="G64" s="12"/>
      <c r="H64" s="12"/>
      <c r="I64" s="12"/>
      <c r="J64" s="12"/>
    </row>
    <row r="65" spans="1:10" x14ac:dyDescent="0.2">
      <c r="A65" s="12"/>
      <c r="B65" s="13"/>
      <c r="C65" s="13"/>
      <c r="D65" s="13"/>
      <c r="E65" s="12"/>
      <c r="F65" s="12"/>
      <c r="G65" s="12"/>
      <c r="H65" s="12"/>
      <c r="I65" s="12"/>
      <c r="J65" s="12"/>
    </row>
    <row r="66" spans="1:10" x14ac:dyDescent="0.2">
      <c r="A66" s="12"/>
      <c r="B66" s="28" t="s">
        <v>131</v>
      </c>
      <c r="C66" s="13"/>
      <c r="D66" s="13"/>
      <c r="E66" s="12"/>
      <c r="F66" s="12"/>
      <c r="G66" s="12"/>
      <c r="H66" s="12"/>
      <c r="I66" s="12"/>
      <c r="J66" s="12"/>
    </row>
    <row r="67" spans="1:10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 ht="13.5" thickBo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x14ac:dyDescent="0.2">
      <c r="A70" s="13" t="s">
        <v>80</v>
      </c>
      <c r="B70" s="13"/>
      <c r="C70" s="13"/>
      <c r="D70" s="13" t="s">
        <v>3</v>
      </c>
      <c r="E70" s="13"/>
      <c r="F70" s="13"/>
      <c r="G70" s="13"/>
      <c r="H70" s="13"/>
      <c r="I70" s="13"/>
      <c r="J70" s="12"/>
    </row>
    <row r="71" spans="1:10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2"/>
    </row>
    <row r="72" spans="1:10" x14ac:dyDescent="0.2">
      <c r="A72" s="13"/>
      <c r="B72" s="13"/>
      <c r="C72" s="13"/>
      <c r="D72" s="13" t="s">
        <v>4</v>
      </c>
      <c r="E72" s="13"/>
      <c r="F72" s="13"/>
      <c r="G72" s="13"/>
      <c r="H72" s="13"/>
      <c r="I72" s="13"/>
      <c r="J72" s="12"/>
    </row>
    <row r="73" spans="1:10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2"/>
    </row>
    <row r="74" spans="1:10" x14ac:dyDescent="0.2">
      <c r="A74" s="13"/>
      <c r="B74" s="28" t="s">
        <v>79</v>
      </c>
      <c r="C74" s="13"/>
      <c r="D74" s="13"/>
      <c r="E74" s="13"/>
      <c r="F74" s="13" t="s">
        <v>19</v>
      </c>
      <c r="G74" s="13"/>
      <c r="H74" s="13"/>
      <c r="I74" s="13"/>
      <c r="J74" s="12"/>
    </row>
    <row r="75" spans="1:10" x14ac:dyDescent="0.2">
      <c r="A75" s="29"/>
      <c r="B75" s="29"/>
      <c r="C75" s="29"/>
      <c r="D75" s="29"/>
      <c r="E75" s="29"/>
      <c r="F75" s="29"/>
      <c r="G75" s="29"/>
      <c r="H75" s="29"/>
      <c r="I75" s="29"/>
      <c r="J75" s="30"/>
    </row>
    <row r="76" spans="1:10" ht="30.75" customHeight="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</row>
  </sheetData>
  <mergeCells count="4">
    <mergeCell ref="D29:F29"/>
    <mergeCell ref="G42:I42"/>
    <mergeCell ref="D28:F28"/>
    <mergeCell ref="D31:F31"/>
  </mergeCells>
  <phoneticPr fontId="0" type="noConversion"/>
  <pageMargins left="0.55118110236220474" right="0.74803149606299213" top="0.98425196850393704" bottom="0.98425196850393704" header="0.51181102362204722" footer="0.51181102362204722"/>
  <pageSetup paperSize="9" scale="84" orientation="portrait" horizontalDpi="1200" verticalDpi="1200" r:id="rId1"/>
  <headerFooter alignWithMargins="0"/>
  <colBreaks count="1" manualBreakCount="1">
    <brk id="8" max="7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20" sqref="D20"/>
    </sheetView>
  </sheetViews>
  <sheetFormatPr defaultRowHeight="12.75" x14ac:dyDescent="0.2"/>
  <cols>
    <col min="1" max="1" width="11.140625" customWidth="1"/>
    <col min="3" max="3" width="11.140625" customWidth="1"/>
  </cols>
  <sheetData>
    <row r="1" spans="1:3" x14ac:dyDescent="0.2">
      <c r="A1" s="32" t="s">
        <v>105</v>
      </c>
      <c r="B1" s="32" t="s">
        <v>118</v>
      </c>
      <c r="C1" s="32" t="s">
        <v>123</v>
      </c>
    </row>
    <row r="2" spans="1:3" x14ac:dyDescent="0.2">
      <c r="A2" s="31" t="s">
        <v>106</v>
      </c>
      <c r="B2" s="31">
        <v>2017</v>
      </c>
      <c r="C2" s="31" t="s">
        <v>119</v>
      </c>
    </row>
    <row r="3" spans="1:3" x14ac:dyDescent="0.2">
      <c r="A3" s="31" t="s">
        <v>107</v>
      </c>
      <c r="B3" s="31">
        <v>2018</v>
      </c>
      <c r="C3" s="31" t="s">
        <v>119</v>
      </c>
    </row>
    <row r="4" spans="1:3" x14ac:dyDescent="0.2">
      <c r="A4" s="31" t="s">
        <v>108</v>
      </c>
      <c r="B4" s="31">
        <v>2019</v>
      </c>
      <c r="C4" s="31" t="s">
        <v>120</v>
      </c>
    </row>
    <row r="5" spans="1:3" x14ac:dyDescent="0.2">
      <c r="A5" s="31" t="s">
        <v>109</v>
      </c>
      <c r="B5" s="31">
        <v>2020</v>
      </c>
      <c r="C5" s="31" t="s">
        <v>119</v>
      </c>
    </row>
    <row r="6" spans="1:3" x14ac:dyDescent="0.2">
      <c r="A6" s="31" t="s">
        <v>110</v>
      </c>
      <c r="B6" s="31">
        <v>2021</v>
      </c>
      <c r="C6" s="31" t="s">
        <v>119</v>
      </c>
    </row>
    <row r="7" spans="1:3" x14ac:dyDescent="0.2">
      <c r="A7" s="31" t="s">
        <v>111</v>
      </c>
      <c r="B7" s="31">
        <v>2022</v>
      </c>
      <c r="C7" s="31" t="s">
        <v>119</v>
      </c>
    </row>
    <row r="8" spans="1:3" x14ac:dyDescent="0.2">
      <c r="A8" s="31" t="s">
        <v>112</v>
      </c>
      <c r="B8" s="31">
        <v>2023</v>
      </c>
      <c r="C8" s="31" t="s">
        <v>121</v>
      </c>
    </row>
    <row r="9" spans="1:3" x14ac:dyDescent="0.2">
      <c r="A9" s="31" t="s">
        <v>113</v>
      </c>
      <c r="B9" s="31">
        <v>2024</v>
      </c>
      <c r="C9" s="31" t="s">
        <v>121</v>
      </c>
    </row>
    <row r="10" spans="1:3" x14ac:dyDescent="0.2">
      <c r="A10" s="31" t="s">
        <v>114</v>
      </c>
      <c r="B10" s="31">
        <v>2025</v>
      </c>
      <c r="C10" s="31" t="s">
        <v>119</v>
      </c>
    </row>
    <row r="11" spans="1:3" x14ac:dyDescent="0.2">
      <c r="A11" s="31" t="s">
        <v>115</v>
      </c>
      <c r="B11" s="31">
        <v>2026</v>
      </c>
      <c r="C11" s="31" t="s">
        <v>122</v>
      </c>
    </row>
    <row r="12" spans="1:3" x14ac:dyDescent="0.2">
      <c r="A12" s="31" t="s">
        <v>116</v>
      </c>
      <c r="B12" s="31">
        <v>2027</v>
      </c>
      <c r="C12" s="31" t="s">
        <v>119</v>
      </c>
    </row>
    <row r="13" spans="1:3" x14ac:dyDescent="0.2">
      <c r="A13" s="31" t="s">
        <v>117</v>
      </c>
      <c r="B13" s="31">
        <v>2028</v>
      </c>
      <c r="C13" s="31" t="s">
        <v>119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4F9C1DE-45DD-48EF-9EBB-BD7779BE200D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Telimat</vt:lpstr>
      <vt:lpstr>Reyestr</vt:lpstr>
      <vt:lpstr>Ödəniş tapşırığı</vt:lpstr>
      <vt:lpstr>admin</vt:lpstr>
      <vt:lpstr>ay</vt:lpstr>
      <vt:lpstr>elave_inf</vt:lpstr>
      <vt:lpstr>il</vt:lpstr>
      <vt:lpstr>mebleg</vt:lpstr>
      <vt:lpstr>'Ödəniş tapşırığı'!Print_Area</vt:lpstr>
      <vt:lpstr>seviyye</vt:lpstr>
      <vt:lpstr>shek</vt:lpstr>
      <vt:lpstr>sira</vt:lpstr>
      <vt:lpstr>tap_BankinAdi</vt:lpstr>
      <vt:lpstr>tap_BankinKodu</vt:lpstr>
      <vt:lpstr>tap_BankinMux</vt:lpstr>
      <vt:lpstr>tap_BankinVoen</vt:lpstr>
      <vt:lpstr>tap_nomre</vt:lpstr>
      <vt:lpstr>tap_shirket</vt:lpstr>
      <vt:lpstr>tap_shirketHesabi</vt:lpstr>
      <vt:lpstr>tap_ShirketVoen</vt:lpstr>
      <vt:lpstr>tap_swift</vt:lpstr>
      <vt:lpstr>tap_tarix</vt:lpstr>
      <vt:lpstr>tesnifat</vt:lpstr>
      <vt:lpstr>teyinat</vt:lpstr>
    </vt:vector>
  </TitlesOfParts>
  <Company>ISR PLAZA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Rauf Ismayilov</dc:creator>
  <cp:lastModifiedBy>Acer</cp:lastModifiedBy>
  <cp:lastPrinted>2017-07-14T07:34:47Z</cp:lastPrinted>
  <dcterms:created xsi:type="dcterms:W3CDTF">2001-02-17T08:05:29Z</dcterms:created>
  <dcterms:modified xsi:type="dcterms:W3CDTF">2017-08-01T07:03:27Z</dcterms:modified>
</cp:coreProperties>
</file>